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250" activeTab="0"/>
  </bookViews>
  <sheets>
    <sheet name="Machine depreciation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<sst xmlns="http://schemas.openxmlformats.org/spreadsheetml/2006/main" count="23" uniqueCount="15">
  <si>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Selling Prince (S)</t>
  </si>
  <si>
    <t>Buying price (B)</t>
  </si>
  <si>
    <t xml:space="preserve">Year </t>
  </si>
  <si>
    <t>Price (straight line)</t>
  </si>
  <si>
    <t>Price (percentage)</t>
  </si>
  <si>
    <t>[year]</t>
  </si>
  <si>
    <t>=</t>
  </si>
  <si>
    <t>SR</t>
  </si>
  <si>
    <t>Price after</t>
  </si>
  <si>
    <t>% rate</t>
  </si>
  <si>
    <t xml:space="preserve">Depreciation/year </t>
  </si>
  <si>
    <t>Depreciation Time (T)</t>
  </si>
  <si>
    <t>year</t>
  </si>
  <si>
    <t>(Straight Line Method)</t>
  </si>
  <si>
    <t>(Percentage Method)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</si>
</sst>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8.25"/>
      <name val="Arial"/>
      <family val="0"/>
    </font>
    <font>
      <b/>
      <sz val="19"/>
      <name val="Arial"/>
      <family val="0"/>
    </font>
    <font>
      <sz val="19"/>
      <name val="Arial"/>
      <family val="0"/>
    </font>
    <font>
      <sz val="1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3" fontId="0" fillId="4" borderId="1" xfId="0" applyNumberFormat="1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Border="1" applyAlignment="1" quotePrefix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Machine Depreciation </a:t>
            </a:r>
          </a:p>
        </c:rich>
      </c:tx>
      <c:layout>
        <c:manualLayout>
          <c:xMode val="factor"/>
          <c:yMode val="factor"/>
          <c:x val="-0.074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4225"/>
          <c:w val="0.678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v>Straight Line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'Machine depreciation'!$B$7:$Q$7</c:f>
              <c:numCache/>
            </c:numRef>
          </c:xVal>
          <c:yVal>
            <c:numRef>
              <c:f>'Machine depreciation'!$B$8:$Q$8</c:f>
              <c:numCache/>
            </c:numRef>
          </c:yVal>
          <c:smooth val="1"/>
        </c:ser>
        <c:ser>
          <c:idx val="1"/>
          <c:order val="1"/>
          <c:tx>
            <c:v>Percentage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'Machine depreciation'!$B$7:$Q$7</c:f>
              <c:numCache/>
            </c:numRef>
          </c:xVal>
          <c:yVal>
            <c:numRef>
              <c:f>'Machine depreciation'!$B$9:$Q$9</c:f>
              <c:numCache/>
            </c:numRef>
          </c:yVal>
          <c:smooth val="1"/>
        </c:ser>
        <c:ser>
          <c:idx val="2"/>
          <c:order val="2"/>
          <c:tx>
            <c:v>Byuing Price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'Machine depreciation'!$B$14:$C$14</c:f>
              <c:numCache/>
            </c:numRef>
          </c:xVal>
          <c:yVal>
            <c:numRef>
              <c:f>'Machine depreciation'!$B$15:$C$15</c:f>
              <c:numCache/>
            </c:numRef>
          </c:yVal>
          <c:smooth val="1"/>
        </c:ser>
        <c:ser>
          <c:idx val="3"/>
          <c:order val="3"/>
          <c:tx>
            <c:v>Selling Price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'Machine depreciation'!$E$14:$F$14</c:f>
              <c:numCache/>
            </c:numRef>
          </c:xVal>
          <c:yVal>
            <c:numRef>
              <c:f>'Machine depreciation'!$E$15:$F$15</c:f>
              <c:numCache/>
            </c:numRef>
          </c:yVal>
          <c:smooth val="1"/>
        </c:ser>
        <c:axId val="12776263"/>
        <c:axId val="47877504"/>
      </c:scatterChart>
      <c:valAx>
        <c:axId val="1277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77504"/>
        <c:crosses val="autoZero"/>
        <c:crossBetween val="midCat"/>
        <c:dispUnits/>
        <c:majorUnit val="2"/>
      </c:valAx>
      <c:valAx>
        <c:axId val="47877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SR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762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.39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16</xdr:col>
      <xdr:colOff>438150</xdr:colOff>
      <xdr:row>23</xdr:row>
      <xdr:rowOff>19050</xdr:rowOff>
    </xdr:to>
    <xdr:graphicFrame>
      <xdr:nvGraphicFramePr>
        <xdr:cNvPr id="1" name="Chart 2"/>
        <xdr:cNvGraphicFramePr/>
      </xdr:nvGraphicFramePr>
      <xdr:xfrm>
        <a:off x="0" y="981075"/>
        <a:ext cx="86391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7">
      <selection activeCell="B1" sqref="B1"/>
    </sheetView>
  </sheetViews>
  <sheetFormatPr defaultColWidth="9.140625" defaultRowHeight="12.75"/>
  <cols>
    <col min="1" max="1" width="18.8515625" style="0" bestFit="1" customWidth="1"/>
    <col min="2" max="2" width="6.7109375" style="0" customWidth="1"/>
    <col min="3" max="3" width="8.00390625" style="0" customWidth="1"/>
    <col min="4" max="4" width="9.7109375" style="0" customWidth="1"/>
    <col min="5" max="5" width="5.8515625" style="0" customWidth="1"/>
    <col min="6" max="24" width="6.7109375" style="0" customWidth="1"/>
  </cols>
  <sheetData>
    <row r="1" spans="1:3" ht="12.75">
      <c r="A1" s="2" t="s">
        <v>1</v>
      </c>
      <c r="B1" s="8">
        <v>10700</v>
      </c>
      <c r="C1" t="s">
        <v>7</v>
      </c>
    </row>
    <row r="2" spans="1:12" ht="12.75">
      <c r="A2" s="2" t="s">
        <v>0</v>
      </c>
      <c r="B2" s="8">
        <v>700</v>
      </c>
      <c r="C2" t="s">
        <v>7</v>
      </c>
      <c r="D2" s="2" t="s">
        <v>8</v>
      </c>
      <c r="E2" s="10">
        <v>3</v>
      </c>
      <c r="F2" s="2" t="s">
        <v>5</v>
      </c>
      <c r="G2" s="11" t="s">
        <v>6</v>
      </c>
      <c r="H2" s="4">
        <f>LOOKUP(E2,B7:Q7,B8:Q8)</f>
        <v>7700</v>
      </c>
      <c r="I2" s="2" t="s">
        <v>7</v>
      </c>
      <c r="J2" s="13" t="s">
        <v>13</v>
      </c>
      <c r="K2" s="13"/>
      <c r="L2" s="13"/>
    </row>
    <row r="3" spans="1:12" ht="12.75">
      <c r="A3" s="2" t="s">
        <v>11</v>
      </c>
      <c r="B3" s="9">
        <v>10</v>
      </c>
      <c r="C3" t="s">
        <v>12</v>
      </c>
      <c r="D3" s="2" t="s">
        <v>8</v>
      </c>
      <c r="E3" s="7">
        <f>E2</f>
        <v>3</v>
      </c>
      <c r="F3" s="2" t="s">
        <v>5</v>
      </c>
      <c r="G3" s="11" t="s">
        <v>6</v>
      </c>
      <c r="H3" s="4">
        <f>LOOKUP(E2,B7:Q7,B9:Q9)</f>
        <v>4721.696371858232</v>
      </c>
      <c r="I3" s="2" t="s">
        <v>7</v>
      </c>
      <c r="J3" s="13" t="s">
        <v>14</v>
      </c>
      <c r="K3" s="13"/>
      <c r="L3" s="13"/>
    </row>
    <row r="5" spans="1:5" ht="12.75">
      <c r="A5" s="2" t="s">
        <v>10</v>
      </c>
      <c r="B5" s="5">
        <f>(B1-B2)/B3</f>
        <v>1000</v>
      </c>
      <c r="C5" s="14" t="s">
        <v>13</v>
      </c>
      <c r="D5" s="15"/>
      <c r="E5" s="15"/>
    </row>
    <row r="6" spans="1:5" ht="12.75">
      <c r="A6" s="3" t="s">
        <v>9</v>
      </c>
      <c r="B6" s="6">
        <f>(1-(B2/B1)^(1/B3))</f>
        <v>0.2386726596050327</v>
      </c>
      <c r="C6" s="14" t="s">
        <v>14</v>
      </c>
      <c r="D6" s="15"/>
      <c r="E6" s="15"/>
    </row>
    <row r="7" spans="1:17" ht="12.75">
      <c r="A7" t="s">
        <v>2</v>
      </c>
      <c r="B7" s="1">
        <v>0</v>
      </c>
      <c r="C7" s="1">
        <f>IF(1&lt;=B3,1,B7)</f>
        <v>1</v>
      </c>
      <c r="D7" s="1">
        <f>IF(2&lt;=B3,2,C7)</f>
        <v>2</v>
      </c>
      <c r="E7" s="1">
        <f>IF(3&lt;=B3,3,D7)</f>
        <v>3</v>
      </c>
      <c r="F7" s="1">
        <f>IF(4&lt;=B3,4,E7)</f>
        <v>4</v>
      </c>
      <c r="G7" s="1">
        <f>IF(5&lt;=B3,5,F7)</f>
        <v>5</v>
      </c>
      <c r="H7" s="1">
        <f>IF(6&lt;=B3,6,G7)</f>
        <v>6</v>
      </c>
      <c r="I7" s="1">
        <f>IF(7&lt;=B3,7,H7)</f>
        <v>7</v>
      </c>
      <c r="J7" s="1">
        <f>IF(8&lt;=B3,8,I7)</f>
        <v>8</v>
      </c>
      <c r="K7" s="1">
        <f>IF(9&lt;=B3,9,J7)</f>
        <v>9</v>
      </c>
      <c r="L7" s="1">
        <f>IF(10&lt;=B3,10,K7)</f>
        <v>10</v>
      </c>
      <c r="M7" s="1">
        <f>IF(11&lt;=B3,11,L7)</f>
        <v>10</v>
      </c>
      <c r="N7" s="1">
        <f>IF(12&lt;=B3,12,M7)</f>
        <v>10</v>
      </c>
      <c r="O7" s="1">
        <f>IF(13&lt;=B3,13,N7)</f>
        <v>10</v>
      </c>
      <c r="P7" s="1">
        <f>IF(14&lt;=B3,14,O7)</f>
        <v>10</v>
      </c>
      <c r="Q7" s="1">
        <f>IF(15&lt;=B3,15,P7)</f>
        <v>10</v>
      </c>
    </row>
    <row r="8" spans="1:17" ht="12.75">
      <c r="A8" t="s">
        <v>3</v>
      </c>
      <c r="B8" s="12">
        <f>B1</f>
        <v>10700</v>
      </c>
      <c r="C8" s="12">
        <f>B8-B5*C7</f>
        <v>9700</v>
      </c>
      <c r="D8" s="12">
        <f>B8-D7*B5</f>
        <v>8700</v>
      </c>
      <c r="E8" s="12">
        <f>B8-E7*B5</f>
        <v>7700</v>
      </c>
      <c r="F8" s="12">
        <f>B8-F7*B5</f>
        <v>6700</v>
      </c>
      <c r="G8" s="12">
        <f>B8-G7*B5</f>
        <v>5700</v>
      </c>
      <c r="H8" s="12">
        <f>B8-H7*B5</f>
        <v>4700</v>
      </c>
      <c r="I8" s="12">
        <f>B8-I7*B5</f>
        <v>3700</v>
      </c>
      <c r="J8" s="12">
        <f>B8-J7*B5</f>
        <v>2700</v>
      </c>
      <c r="K8" s="12">
        <f>B8-K7*B5</f>
        <v>1700</v>
      </c>
      <c r="L8" s="12">
        <f>B8-L7*B5</f>
        <v>700</v>
      </c>
      <c r="M8" s="12">
        <f>B8-M7*B5</f>
        <v>700</v>
      </c>
      <c r="N8" s="12">
        <f>B8-N7*B5</f>
        <v>700</v>
      </c>
      <c r="O8" s="12">
        <f>B8-O7*B5</f>
        <v>700</v>
      </c>
      <c r="P8" s="12">
        <f>B8-P7*B5</f>
        <v>700</v>
      </c>
      <c r="Q8" s="12">
        <f>B8-Q7*B5</f>
        <v>700</v>
      </c>
    </row>
    <row r="9" spans="1:17" ht="12.75">
      <c r="A9" t="s">
        <v>4</v>
      </c>
      <c r="B9" s="12">
        <f>B1</f>
        <v>10700</v>
      </c>
      <c r="C9" s="12">
        <f>IF(C7&gt;B7,B9-B9*B6,B9)</f>
        <v>8146.20254222615</v>
      </c>
      <c r="D9" s="12">
        <f>IF(D7&gt;C7,C9-C9*B6,C9)</f>
        <v>6201.926715791757</v>
      </c>
      <c r="E9" s="12">
        <f>IF(E7&gt;D7,D9-D9*B6,D9)</f>
        <v>4721.696371858232</v>
      </c>
      <c r="F9" s="12">
        <f>IF(F7&gt;E7,E9-E9*B6,E9)</f>
        <v>3594.756540939394</v>
      </c>
      <c r="G9" s="12">
        <f>IF(G7&gt;F7,F9-F9*B6,F9)</f>
        <v>2736.786436680801</v>
      </c>
      <c r="H9" s="12">
        <f>IF(H7&gt;G7,G9-G9*B6,G9)</f>
        <v>2083.590339067214</v>
      </c>
      <c r="I9" s="12">
        <f>IF(I7&gt;H7,H9-H9*B6,H9)</f>
        <v>1586.2942913146899</v>
      </c>
      <c r="J9" s="12">
        <f>IF(J7&gt;I7,I9-I9*B6,I9)</f>
        <v>1207.6892138903322</v>
      </c>
      <c r="K9" s="12">
        <f>IF(K7&gt;J7,J9-J9*B6,J9)</f>
        <v>919.4468172348154</v>
      </c>
      <c r="L9" s="12">
        <f>IF(L7&gt;K7,K9-K9*B6,K9)</f>
        <v>699.9999999999995</v>
      </c>
      <c r="M9" s="12">
        <f>IF(M7&gt;L7,L9-L9*B6,L9)</f>
        <v>699.9999999999995</v>
      </c>
      <c r="N9" s="12">
        <f>IF(N7&gt;M7,M9-M9*B6,M9)</f>
        <v>699.9999999999995</v>
      </c>
      <c r="O9" s="12">
        <f>IF(O7&gt;N7,N9-N9*B6,N9)</f>
        <v>699.9999999999995</v>
      </c>
      <c r="P9" s="12">
        <f>IF(P7&gt;O7,O9-O9*B6,O9)</f>
        <v>699.9999999999995</v>
      </c>
      <c r="Q9" s="12">
        <f>IF(Q7&gt;P7,P9-P9*B6,P9)</f>
        <v>699.9999999999995</v>
      </c>
    </row>
    <row r="14" spans="2:6" ht="12.75">
      <c r="B14">
        <v>0</v>
      </c>
      <c r="C14">
        <f>B3</f>
        <v>10</v>
      </c>
      <c r="E14">
        <v>0</v>
      </c>
      <c r="F14">
        <f>B3</f>
        <v>10</v>
      </c>
    </row>
    <row r="15" spans="2:6" ht="12.75">
      <c r="B15">
        <f>B1</f>
        <v>10700</v>
      </c>
      <c r="C15">
        <f>B1</f>
        <v>10700</v>
      </c>
      <c r="E15">
        <f>B2</f>
        <v>700</v>
      </c>
      <c r="F15">
        <f>B2</f>
        <v>700</v>
      </c>
    </row>
  </sheetData>
  <sheetProtection password="CC06" sheet="1" objects="1" scenarios="1" selectLockedCells="1"/>
  <mergeCells count="4">
    <mergeCell ref="J2:L2"/>
    <mergeCell ref="J3:L3"/>
    <mergeCell ref="C5:E5"/>
    <mergeCell ref="C6:E6"/>
  </mergeCells>
  <dataValidations count="2">
    <dataValidation errorStyle="warning" type="whole" operator="lessThanOrEqual" showInputMessage="1" showErrorMessage="1" promptTitle="Note:" prompt="Number of years shoul be less than or equal  to 15 years" errorTitle="Try Again" error="The entry number should be between 0 : 15 " sqref="B3">
      <formula1>15</formula1>
    </dataValidation>
    <dataValidation errorStyle="warning" type="whole" showInputMessage="1" showErrorMessage="1" promptTitle="Note:" prompt="Number of years should be equal or less than the deperciation time" errorTitle="Try again" error="The number should be equal to or less than the depreciation time" sqref="E2">
      <formula1>0</formula1>
      <formula2>B3</formula2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dcterms:created xsi:type="dcterms:W3CDTF">2005-10-29T18:26:23Z</dcterms:created>
  <dcterms:modified xsi:type="dcterms:W3CDTF">2005-10-31T08:45:27Z</dcterms:modified>
  <cp:category/>
  <cp:version/>
  <cp:contentType/>
  <cp:contentStatus/>
</cp:coreProperties>
</file>