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tabRatio="961" activeTab="0"/>
  </bookViews>
  <sheets>
    <sheet name="تطور الانتاج والاستهلاك8-1 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<sst xmlns="http://schemas.openxmlformats.org/spreadsheetml/2006/main" count="19" uniqueCount="17">
  <si>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الهيئة العامة لتنمية الثروة السمكية</t>
  </si>
  <si>
    <t>السنة</t>
  </si>
  <si>
    <t>الواردات</t>
  </si>
  <si>
    <t xml:space="preserve">الصادرات </t>
  </si>
  <si>
    <t>عدد السكان بالالف نسمة (تقديرى)</t>
  </si>
  <si>
    <t>المتاح للاستهلاك بالالف طن(2)</t>
  </si>
  <si>
    <t>متوسط استهلاك الفرد بالكيلو جرام فى السنة</t>
  </si>
  <si>
    <t>نسبة الاكتفاء الذاتى % (1)/(2)</t>
  </si>
  <si>
    <t>الكمية بالالف طن(1)</t>
  </si>
  <si>
    <t>القيمة بالألف جنيه</t>
  </si>
  <si>
    <t>الكمية بالالف طن</t>
  </si>
  <si>
    <t xml:space="preserve"> القيمة بالألف جنيه</t>
  </si>
  <si>
    <t xml:space="preserve"> </t>
  </si>
  <si>
    <t xml:space="preserve">نسبة الاكتفاء الذاتى = كمية الانتاج المحلى منسوباً للمتاح للاستهلاك </t>
  </si>
  <si>
    <t>متوسط سعر الدولار بالجنيه مقرباً</t>
  </si>
  <si>
    <t xml:space="preserve">الإنتاج المحلى </t>
  </si>
  <si>
    <t xml:space="preserve">جدول 8-1 تطور الإنتاج والإستهلاك والتجارة الخارجية فى مصرخلال الفترة من عام 1999 إلى عام 2008  </t>
  </si>
</sst>
</file>

<file path=xl/styles.xml><?xml version="1.0" encoding="utf-8"?>
<styleSheet xmlns="http://schemas.openxmlformats.org/spreadsheetml/2006/main">
  <numFmts count="1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7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2"/>
      <color indexed="17"/>
      <name val="Arabic Transparent"/>
      <family val="2"/>
    </font>
    <font>
      <sz val="12"/>
      <color indexed="20"/>
      <name val="Arabic Transparent"/>
      <family val="2"/>
    </font>
    <font>
      <sz val="12"/>
      <color indexed="60"/>
      <name val="Arabic Transparent"/>
      <family val="2"/>
    </font>
    <font>
      <sz val="12"/>
      <color indexed="62"/>
      <name val="Arabic Transparent"/>
      <family val="2"/>
    </font>
    <font>
      <b/>
      <sz val="12"/>
      <color indexed="63"/>
      <name val="Arabic Transparent"/>
      <family val="2"/>
    </font>
    <font>
      <b/>
      <sz val="12"/>
      <color indexed="52"/>
      <name val="Arabic Transparent"/>
      <family val="2"/>
    </font>
    <font>
      <sz val="12"/>
      <color indexed="52"/>
      <name val="Arabic Transparent"/>
      <family val="2"/>
    </font>
    <font>
      <b/>
      <sz val="12"/>
      <color indexed="9"/>
      <name val="Arabic Transparent"/>
      <family val="2"/>
    </font>
    <font>
      <sz val="12"/>
      <color indexed="10"/>
      <name val="Arabic Transparent"/>
      <family val="2"/>
    </font>
    <font>
      <i/>
      <sz val="12"/>
      <color indexed="23"/>
      <name val="Arabic Transparent"/>
      <family val="2"/>
    </font>
    <font>
      <b/>
      <sz val="12"/>
      <color indexed="8"/>
      <name val="Arabic Transparent"/>
      <family val="2"/>
    </font>
    <font>
      <sz val="12"/>
      <color indexed="9"/>
      <name val="Arabic Transparent"/>
      <family val="2"/>
    </font>
    <font>
      <sz val="12"/>
      <color indexed="8"/>
      <name val="Arabic Transparent"/>
      <family val="2"/>
    </font>
    <font>
      <sz val="12"/>
      <color theme="1"/>
      <name val="Arabic Transparent"/>
      <family val="2"/>
    </font>
    <font>
      <sz val="12"/>
      <color theme="0"/>
      <name val="Arabic Transparent"/>
      <family val="2"/>
    </font>
    <font>
      <sz val="12"/>
      <color rgb="FF9C0006"/>
      <name val="Arabic Transparent"/>
      <family val="2"/>
    </font>
    <font>
      <b/>
      <sz val="12"/>
      <color rgb="FFFA7D00"/>
      <name val="Arabic Transparent"/>
      <family val="2"/>
    </font>
    <font>
      <b/>
      <sz val="12"/>
      <color theme="0"/>
      <name val="Arabic Transparent"/>
      <family val="2"/>
    </font>
    <font>
      <i/>
      <sz val="12"/>
      <color rgb="FF7F7F7F"/>
      <name val="Arabic Transparent"/>
      <family val="2"/>
    </font>
    <font>
      <sz val="12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2"/>
      <color rgb="FF3F3F76"/>
      <name val="Arabic Transparent"/>
      <family val="2"/>
    </font>
    <font>
      <sz val="12"/>
      <color rgb="FFFA7D00"/>
      <name val="Arabic Transparent"/>
      <family val="2"/>
    </font>
    <font>
      <sz val="12"/>
      <color rgb="FF9C6500"/>
      <name val="Arabic Transparent"/>
      <family val="2"/>
    </font>
    <font>
      <b/>
      <sz val="12"/>
      <color rgb="FF3F3F3F"/>
      <name val="Arabic Transparent"/>
      <family val="2"/>
    </font>
    <font>
      <b/>
      <sz val="18"/>
      <color theme="3"/>
      <name val="Cambria"/>
      <family val="2"/>
    </font>
    <font>
      <b/>
      <sz val="12"/>
      <color theme="1"/>
      <name val="Arabic Transparent"/>
      <family val="2"/>
    </font>
    <font>
      <sz val="12"/>
      <color rgb="FFFF0000"/>
      <name val="Arabic Transparen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readingOrder="2"/>
    </xf>
    <xf numFmtId="0" fontId="1" fillId="0" borderId="12" xfId="0" applyFont="1" applyBorder="1" applyAlignment="1">
      <alignment vertical="center" readingOrder="2"/>
    </xf>
    <xf numFmtId="0" fontId="1" fillId="0" borderId="0" xfId="0" applyFont="1" applyBorder="1" applyAlignment="1">
      <alignment vertical="center" readingOrder="2"/>
    </xf>
    <xf numFmtId="0" fontId="1" fillId="0" borderId="13" xfId="0" applyFont="1" applyBorder="1" applyAlignment="1">
      <alignment vertical="center" readingOrder="2"/>
    </xf>
    <xf numFmtId="2" fontId="1" fillId="0" borderId="11" xfId="0" applyNumberFormat="1" applyFont="1" applyBorder="1" applyAlignment="1">
      <alignment vertical="center" readingOrder="2"/>
    </xf>
    <xf numFmtId="1" fontId="1" fillId="0" borderId="12" xfId="0" applyNumberFormat="1" applyFont="1" applyBorder="1" applyAlignment="1">
      <alignment vertical="center" readingOrder="2"/>
    </xf>
    <xf numFmtId="2" fontId="1" fillId="0" borderId="0" xfId="0" applyNumberFormat="1" applyFont="1" applyBorder="1" applyAlignment="1">
      <alignment vertical="center" readingOrder="2"/>
    </xf>
    <xf numFmtId="0" fontId="1" fillId="0" borderId="14" xfId="0" applyFont="1" applyBorder="1" applyAlignment="1">
      <alignment vertical="center" readingOrder="2"/>
    </xf>
    <xf numFmtId="172" fontId="1" fillId="0" borderId="14" xfId="0" applyNumberFormat="1" applyFont="1" applyBorder="1" applyAlignment="1">
      <alignment vertical="center" readingOrder="2"/>
    </xf>
    <xf numFmtId="2" fontId="1" fillId="0" borderId="14" xfId="0" applyNumberFormat="1" applyFont="1" applyBorder="1" applyAlignment="1">
      <alignment vertical="center" readingOrder="2"/>
    </xf>
    <xf numFmtId="172" fontId="1" fillId="0" borderId="15" xfId="0" applyNumberFormat="1" applyFont="1" applyBorder="1" applyAlignment="1">
      <alignment vertical="center" readingOrder="2"/>
    </xf>
    <xf numFmtId="0" fontId="1" fillId="0" borderId="16" xfId="0" applyFont="1" applyBorder="1" applyAlignment="1">
      <alignment vertical="center" readingOrder="2"/>
    </xf>
    <xf numFmtId="0" fontId="1" fillId="0" borderId="17" xfId="0" applyFont="1" applyBorder="1" applyAlignment="1">
      <alignment vertical="center" readingOrder="2"/>
    </xf>
    <xf numFmtId="0" fontId="1" fillId="0" borderId="10" xfId="0" applyFont="1" applyBorder="1" applyAlignment="1">
      <alignment vertical="center" readingOrder="2"/>
    </xf>
    <xf numFmtId="0" fontId="1" fillId="0" borderId="18" xfId="0" applyFont="1" applyBorder="1" applyAlignment="1">
      <alignment vertical="center" readingOrder="2"/>
    </xf>
    <xf numFmtId="2" fontId="1" fillId="0" borderId="16" xfId="0" applyNumberFormat="1" applyFont="1" applyBorder="1" applyAlignment="1">
      <alignment vertical="center" readingOrder="2"/>
    </xf>
    <xf numFmtId="1" fontId="1" fillId="0" borderId="17" xfId="0" applyNumberFormat="1" applyFont="1" applyBorder="1" applyAlignment="1">
      <alignment vertical="center" readingOrder="2"/>
    </xf>
    <xf numFmtId="2" fontId="1" fillId="0" borderId="10" xfId="0" applyNumberFormat="1" applyFont="1" applyBorder="1" applyAlignment="1">
      <alignment vertical="center" readingOrder="2"/>
    </xf>
    <xf numFmtId="0" fontId="1" fillId="0" borderId="19" xfId="0" applyFont="1" applyBorder="1" applyAlignment="1">
      <alignment vertical="center" readingOrder="2"/>
    </xf>
    <xf numFmtId="172" fontId="1" fillId="0" borderId="19" xfId="0" applyNumberFormat="1" applyFont="1" applyBorder="1" applyAlignment="1">
      <alignment vertical="center" readingOrder="2"/>
    </xf>
    <xf numFmtId="2" fontId="1" fillId="0" borderId="19" xfId="0" applyNumberFormat="1" applyFont="1" applyBorder="1" applyAlignment="1">
      <alignment vertical="center" readingOrder="2"/>
    </xf>
    <xf numFmtId="172" fontId="1" fillId="0" borderId="20" xfId="0" applyNumberFormat="1" applyFont="1" applyBorder="1" applyAlignment="1">
      <alignment vertical="center" readingOrder="2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rightToLeft="1" tabSelected="1" zoomScalePageLayoutView="0" workbookViewId="0" topLeftCell="A1">
      <selection activeCell="B61" sqref="B61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10.7109375" style="1" customWidth="1"/>
    <col min="4" max="4" width="8.140625" style="1" customWidth="1"/>
    <col min="5" max="5" width="9.140625" style="1" customWidth="1"/>
    <col min="6" max="6" width="6.00390625" style="1" customWidth="1"/>
    <col min="7" max="7" width="7.28125" style="1" customWidth="1"/>
    <col min="8" max="8" width="6.421875" style="1" customWidth="1"/>
    <col min="9" max="9" width="8.421875" style="1" customWidth="1"/>
    <col min="10" max="10" width="8.140625" style="1" customWidth="1"/>
    <col min="11" max="12" width="6.7109375" style="1" customWidth="1"/>
    <col min="13" max="16384" width="9.140625" style="1" customWidth="1"/>
  </cols>
  <sheetData>
    <row r="1" ht="19.5" customHeight="1">
      <c r="A1" s="2" t="s">
        <v>0</v>
      </c>
    </row>
    <row r="5" spans="1:11" ht="16.5" thickBo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ht="48" customHeight="1" thickTop="1">
      <c r="A6" s="37" t="s">
        <v>1</v>
      </c>
      <c r="B6" s="39" t="s">
        <v>15</v>
      </c>
      <c r="C6" s="40"/>
      <c r="D6" s="41" t="s">
        <v>2</v>
      </c>
      <c r="E6" s="41"/>
      <c r="F6" s="39" t="s">
        <v>3</v>
      </c>
      <c r="G6" s="40"/>
      <c r="H6" s="35" t="s">
        <v>14</v>
      </c>
      <c r="I6" s="33" t="s">
        <v>4</v>
      </c>
      <c r="J6" s="33" t="s">
        <v>5</v>
      </c>
      <c r="K6" s="33" t="s">
        <v>6</v>
      </c>
      <c r="L6" s="31" t="s">
        <v>7</v>
      </c>
    </row>
    <row r="7" spans="1:12" ht="48.75" customHeight="1" thickBot="1">
      <c r="A7" s="38"/>
      <c r="B7" s="27" t="s">
        <v>8</v>
      </c>
      <c r="C7" s="28" t="s">
        <v>9</v>
      </c>
      <c r="D7" s="4" t="s">
        <v>10</v>
      </c>
      <c r="E7" s="29" t="s">
        <v>11</v>
      </c>
      <c r="F7" s="30" t="s">
        <v>10</v>
      </c>
      <c r="G7" s="28" t="s">
        <v>11</v>
      </c>
      <c r="H7" s="36"/>
      <c r="I7" s="34"/>
      <c r="J7" s="34"/>
      <c r="K7" s="34"/>
      <c r="L7" s="32"/>
    </row>
    <row r="8" spans="1:12" ht="23.25" customHeight="1" thickTop="1">
      <c r="A8" s="5">
        <v>1999</v>
      </c>
      <c r="B8" s="5">
        <v>649</v>
      </c>
      <c r="C8" s="6">
        <v>4207038</v>
      </c>
      <c r="D8" s="7">
        <v>193.157</v>
      </c>
      <c r="E8" s="8">
        <v>334092</v>
      </c>
      <c r="F8" s="9">
        <v>0.692</v>
      </c>
      <c r="G8" s="10">
        <v>4130</v>
      </c>
      <c r="H8" s="11">
        <v>3.4</v>
      </c>
      <c r="I8" s="12">
        <f>62638849/1000</f>
        <v>62638.849</v>
      </c>
      <c r="J8" s="13">
        <f aca="true" t="shared" si="0" ref="J8:J17">B8-F8+D8</f>
        <v>841.465</v>
      </c>
      <c r="K8" s="14">
        <f aca="true" t="shared" si="1" ref="K8:K17">J8/I8*1000</f>
        <v>13.433596137757895</v>
      </c>
      <c r="L8" s="15">
        <f aca="true" t="shared" si="2" ref="L8:L17">(B8/J8)*100</f>
        <v>77.12739091940841</v>
      </c>
    </row>
    <row r="9" spans="1:12" ht="23.25" customHeight="1">
      <c r="A9" s="5">
        <v>2000</v>
      </c>
      <c r="B9" s="5">
        <v>724</v>
      </c>
      <c r="C9" s="6">
        <v>5685993</v>
      </c>
      <c r="D9" s="7">
        <v>213.631</v>
      </c>
      <c r="E9" s="8">
        <v>476406.48</v>
      </c>
      <c r="F9" s="9">
        <v>0.957</v>
      </c>
      <c r="G9" s="10">
        <v>4159</v>
      </c>
      <c r="H9" s="11">
        <v>3.7</v>
      </c>
      <c r="I9" s="12">
        <f>63975899/1000</f>
        <v>63975.899</v>
      </c>
      <c r="J9" s="13">
        <f t="shared" si="0"/>
        <v>936.674</v>
      </c>
      <c r="K9" s="14">
        <f t="shared" si="1"/>
        <v>14.641044747178935</v>
      </c>
      <c r="L9" s="15">
        <f t="shared" si="2"/>
        <v>77.29476851070916</v>
      </c>
    </row>
    <row r="10" spans="1:12" ht="23.25" customHeight="1">
      <c r="A10" s="5">
        <v>2001</v>
      </c>
      <c r="B10" s="5">
        <v>771.5</v>
      </c>
      <c r="C10" s="6">
        <v>5993024</v>
      </c>
      <c r="D10" s="7">
        <f>261427.884/1000</f>
        <v>261.427884</v>
      </c>
      <c r="E10" s="8">
        <v>533915.196</v>
      </c>
      <c r="F10" s="9">
        <f>1224.2/1000</f>
        <v>1.2242</v>
      </c>
      <c r="G10" s="10">
        <v>5114.466</v>
      </c>
      <c r="H10" s="11">
        <v>3.9825</v>
      </c>
      <c r="I10" s="12">
        <f>65335575/1000</f>
        <v>65335.575</v>
      </c>
      <c r="J10" s="13">
        <f t="shared" si="0"/>
        <v>1031.703684</v>
      </c>
      <c r="K10" s="14">
        <f t="shared" si="1"/>
        <v>15.790841115272961</v>
      </c>
      <c r="L10" s="15">
        <f t="shared" si="2"/>
        <v>74.77922313980997</v>
      </c>
    </row>
    <row r="11" spans="1:12" ht="23.25" customHeight="1">
      <c r="A11" s="5">
        <v>2002</v>
      </c>
      <c r="B11" s="5">
        <v>801.368</v>
      </c>
      <c r="C11" s="6">
        <v>6187771</v>
      </c>
      <c r="D11" s="7">
        <f>154387.147/1000</f>
        <v>154.387147</v>
      </c>
      <c r="E11" s="8">
        <v>423973.323</v>
      </c>
      <c r="F11" s="9">
        <f>2557.9/1000</f>
        <v>2.5579</v>
      </c>
      <c r="G11" s="10">
        <v>10138.105</v>
      </c>
      <c r="H11" s="11">
        <v>4.52</v>
      </c>
      <c r="I11" s="12">
        <f>66668344/1000</f>
        <v>66668.344</v>
      </c>
      <c r="J11" s="13">
        <f t="shared" si="0"/>
        <v>953.1972470000001</v>
      </c>
      <c r="K11" s="14">
        <f t="shared" si="1"/>
        <v>14.297598977409729</v>
      </c>
      <c r="L11" s="15">
        <f t="shared" si="2"/>
        <v>84.0715814614601</v>
      </c>
    </row>
    <row r="12" spans="1:12" ht="23.25" customHeight="1">
      <c r="A12" s="5">
        <v>2003</v>
      </c>
      <c r="B12" s="5">
        <v>875.99</v>
      </c>
      <c r="C12" s="6">
        <v>6710026.7200000025</v>
      </c>
      <c r="D12" s="7">
        <f>163010.108/1000</f>
        <v>163.010108</v>
      </c>
      <c r="E12" s="8">
        <v>543564.056</v>
      </c>
      <c r="F12" s="9">
        <f>3130.767/1000</f>
        <v>3.1307669999999996</v>
      </c>
      <c r="G12" s="10">
        <f>18215813/1000</f>
        <v>18215.813</v>
      </c>
      <c r="H12" s="11">
        <v>5.975</v>
      </c>
      <c r="I12" s="12">
        <v>67976</v>
      </c>
      <c r="J12" s="13">
        <f t="shared" si="0"/>
        <v>1035.869341</v>
      </c>
      <c r="K12" s="14">
        <f t="shared" si="1"/>
        <v>15.238751044486289</v>
      </c>
      <c r="L12" s="15">
        <f t="shared" si="2"/>
        <v>84.56568462141597</v>
      </c>
    </row>
    <row r="13" spans="1:12" ht="23.25" customHeight="1">
      <c r="A13" s="5">
        <v>2004</v>
      </c>
      <c r="B13" s="5">
        <v>865</v>
      </c>
      <c r="C13" s="6">
        <v>7423303</v>
      </c>
      <c r="D13" s="7">
        <v>220.82</v>
      </c>
      <c r="E13" s="8">
        <v>755124</v>
      </c>
      <c r="F13" s="9">
        <v>1.91</v>
      </c>
      <c r="G13" s="10">
        <v>5609</v>
      </c>
      <c r="H13" s="11">
        <v>5.975</v>
      </c>
      <c r="I13" s="12">
        <v>69330</v>
      </c>
      <c r="J13" s="13">
        <f t="shared" si="0"/>
        <v>1083.91</v>
      </c>
      <c r="K13" s="14">
        <f t="shared" si="1"/>
        <v>15.634068945622387</v>
      </c>
      <c r="L13" s="15">
        <f t="shared" si="2"/>
        <v>79.80367373674936</v>
      </c>
    </row>
    <row r="14" spans="1:12" ht="23.25" customHeight="1">
      <c r="A14" s="5">
        <v>2005</v>
      </c>
      <c r="B14" s="5">
        <v>889</v>
      </c>
      <c r="C14" s="6">
        <v>7828308</v>
      </c>
      <c r="D14" s="7">
        <v>188.524</v>
      </c>
      <c r="E14" s="8">
        <v>523593</v>
      </c>
      <c r="F14" s="9">
        <v>5.12</v>
      </c>
      <c r="G14" s="10">
        <v>22981</v>
      </c>
      <c r="H14" s="11">
        <v>5.88</v>
      </c>
      <c r="I14" s="12">
        <v>69997</v>
      </c>
      <c r="J14" s="13">
        <f t="shared" si="0"/>
        <v>1072.404</v>
      </c>
      <c r="K14" s="14">
        <f t="shared" si="1"/>
        <v>15.32071374487478</v>
      </c>
      <c r="L14" s="15">
        <f t="shared" si="2"/>
        <v>82.89786311875002</v>
      </c>
    </row>
    <row r="15" spans="1:12" ht="23.25" customHeight="1">
      <c r="A15" s="5">
        <v>2006</v>
      </c>
      <c r="B15" s="5">
        <v>970.923</v>
      </c>
      <c r="C15" s="6">
        <v>9305433</v>
      </c>
      <c r="D15" s="7">
        <f>207563.894/1000</f>
        <v>207.563894</v>
      </c>
      <c r="E15" s="8">
        <f>593074.447</f>
        <v>593074.447</v>
      </c>
      <c r="F15" s="9">
        <f>4045.635/1000</f>
        <v>4.045635</v>
      </c>
      <c r="G15" s="10">
        <v>19325.961</v>
      </c>
      <c r="H15" s="11">
        <v>5.75</v>
      </c>
      <c r="I15" s="12">
        <v>70653</v>
      </c>
      <c r="J15" s="13">
        <f t="shared" si="0"/>
        <v>1174.4412590000002</v>
      </c>
      <c r="K15" s="14">
        <f t="shared" si="1"/>
        <v>16.622666539283543</v>
      </c>
      <c r="L15" s="15">
        <f t="shared" si="2"/>
        <v>82.67105677355974</v>
      </c>
    </row>
    <row r="16" spans="1:12" ht="23.25" customHeight="1">
      <c r="A16" s="5">
        <v>2007</v>
      </c>
      <c r="B16" s="5">
        <f>1008008/1000</f>
        <v>1008.008</v>
      </c>
      <c r="C16" s="6">
        <v>10827150.6721</v>
      </c>
      <c r="D16" s="7">
        <f>(258930710/1000)/1000</f>
        <v>258.93071</v>
      </c>
      <c r="E16" s="8">
        <f>1221895381/1000</f>
        <v>1221895.381</v>
      </c>
      <c r="F16" s="9">
        <f>(4417236/1000)/1000</f>
        <v>4.417236</v>
      </c>
      <c r="G16" s="10">
        <f>25352361/1000</f>
        <v>25352.361</v>
      </c>
      <c r="H16" s="11">
        <v>5.67</v>
      </c>
      <c r="I16" s="12">
        <v>74357</v>
      </c>
      <c r="J16" s="13">
        <f t="shared" si="0"/>
        <v>1262.5214740000001</v>
      </c>
      <c r="K16" s="14">
        <f t="shared" si="1"/>
        <v>16.979187890850895</v>
      </c>
      <c r="L16" s="15">
        <f t="shared" si="2"/>
        <v>79.84085979990229</v>
      </c>
    </row>
    <row r="17" spans="1:12" ht="23.25" customHeight="1" thickBot="1">
      <c r="A17" s="16">
        <v>2008</v>
      </c>
      <c r="B17" s="16">
        <f>1067629.642/1000</f>
        <v>1067.629642</v>
      </c>
      <c r="C17" s="17">
        <v>10814353</v>
      </c>
      <c r="D17" s="18">
        <f>136806921/1000000</f>
        <v>136.806921</v>
      </c>
      <c r="E17" s="19">
        <f>2034893239/1000</f>
        <v>2034893.239</v>
      </c>
      <c r="F17" s="20">
        <f>6727404/1000000</f>
        <v>6.727404</v>
      </c>
      <c r="G17" s="21">
        <f>59509528/1000</f>
        <v>59509.528</v>
      </c>
      <c r="H17" s="22">
        <v>5.5267</v>
      </c>
      <c r="I17" s="23">
        <v>75097</v>
      </c>
      <c r="J17" s="24">
        <f t="shared" si="0"/>
        <v>1197.709159</v>
      </c>
      <c r="K17" s="25">
        <f t="shared" si="1"/>
        <v>15.948828302062665</v>
      </c>
      <c r="L17" s="26">
        <f t="shared" si="2"/>
        <v>89.13930681563738</v>
      </c>
    </row>
    <row r="18" spans="1:12" ht="16.5" customHeight="1" thickTop="1">
      <c r="A18" s="1" t="s">
        <v>13</v>
      </c>
      <c r="L18" s="3"/>
    </row>
    <row r="23" ht="12.75">
      <c r="I23" s="1" t="s">
        <v>12</v>
      </c>
    </row>
  </sheetData>
  <sheetProtection/>
  <mergeCells count="10">
    <mergeCell ref="A5:K5"/>
    <mergeCell ref="L6:L7"/>
    <mergeCell ref="K6:K7"/>
    <mergeCell ref="J6:J7"/>
    <mergeCell ref="I6:I7"/>
    <mergeCell ref="H6:H7"/>
    <mergeCell ref="A6:A7"/>
    <mergeCell ref="B6:C6"/>
    <mergeCell ref="D6:E6"/>
    <mergeCell ref="F6:G6"/>
  </mergeCells>
  <printOptions horizontalCentered="1"/>
  <pageMargins left="0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2009-11-12T11:14:49Z</cp:lastPrinted>
  <dcterms:created xsi:type="dcterms:W3CDTF">2009-10-20T11:09:00Z</dcterms:created>
  <dcterms:modified xsi:type="dcterms:W3CDTF">2010-12-21T06:33:42Z</dcterms:modified>
  <cp:category/>
  <cp:version/>
  <cp:contentType/>
  <cp:contentStatus/>
</cp:coreProperties>
</file>